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olokovaz\Desktop\"/>
    </mc:Choice>
  </mc:AlternateContent>
  <bookViews>
    <workbookView xWindow="0" yWindow="0" windowWidth="28800" windowHeight="12585"/>
  </bookViews>
  <sheets>
    <sheet name="2 - Obnova chodníku" sheetId="3" r:id="rId1"/>
  </sheets>
  <definedNames>
    <definedName name="_xlnm._FilterDatabase" localSheetId="0" hidden="1">'2 - Obnova chodníku'!$C$118:$K$133</definedName>
    <definedName name="_xlnm.Print_Titles" localSheetId="0">'2 - Obnova chodníku'!$118:$118</definedName>
    <definedName name="_xlnm.Print_Area" localSheetId="0">'2 - Obnova chodníku'!$C$3:$J$75,'2 - Obnova chodníku'!$C$81:$J$100,'2 - Obnova chodníku'!$C$106:$J$133</definedName>
  </definedNames>
  <calcPr calcId="152511"/>
</workbook>
</file>

<file path=xl/calcChain.xml><?xml version="1.0" encoding="utf-8"?>
<calcChain xmlns="http://schemas.openxmlformats.org/spreadsheetml/2006/main">
  <c r="J36" i="3" l="1"/>
  <c r="J35" i="3"/>
  <c r="J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F116" i="3"/>
  <c r="F115" i="3"/>
  <c r="F113" i="3"/>
  <c r="E111" i="3"/>
  <c r="F91" i="3"/>
  <c r="F90" i="3"/>
  <c r="F88" i="3"/>
  <c r="E86" i="3"/>
  <c r="J116" i="3"/>
  <c r="J115" i="3"/>
  <c r="J88" i="3"/>
  <c r="E109" i="3"/>
  <c r="J124" i="3"/>
  <c r="BK123" i="3"/>
  <c r="J126" i="3"/>
  <c r="J123" i="3"/>
  <c r="BK133" i="3"/>
  <c r="BK131" i="3"/>
  <c r="BK122" i="3"/>
  <c r="J133" i="3"/>
  <c r="J129" i="3"/>
  <c r="J131" i="3"/>
  <c r="BK127" i="3"/>
  <c r="BK130" i="3"/>
  <c r="BK129" i="3"/>
  <c r="BK124" i="3"/>
  <c r="BK126" i="3"/>
  <c r="J122" i="3"/>
  <c r="J127" i="3"/>
  <c r="J130" i="3"/>
  <c r="T125" i="3" l="1"/>
  <c r="P125" i="3"/>
  <c r="P121" i="3"/>
  <c r="BK128" i="3"/>
  <c r="J128" i="3" s="1"/>
  <c r="R121" i="3"/>
  <c r="P128" i="3"/>
  <c r="BK121" i="3"/>
  <c r="J121" i="3" s="1"/>
  <c r="R125" i="3"/>
  <c r="T121" i="3"/>
  <c r="T128" i="3"/>
  <c r="BK125" i="3"/>
  <c r="J125" i="3" s="1"/>
  <c r="R128" i="3"/>
  <c r="J91" i="3"/>
  <c r="BE133" i="3"/>
  <c r="E84" i="3"/>
  <c r="J90" i="3"/>
  <c r="J113" i="3"/>
  <c r="BE122" i="3"/>
  <c r="BE130" i="3"/>
  <c r="BE129" i="3"/>
  <c r="BE131" i="3"/>
  <c r="BE123" i="3"/>
  <c r="BE124" i="3"/>
  <c r="BE126" i="3"/>
  <c r="BE127" i="3"/>
  <c r="F36" i="3"/>
  <c r="F33" i="3"/>
  <c r="F35" i="3"/>
  <c r="J33" i="3"/>
  <c r="F34" i="3"/>
  <c r="T120" i="3" l="1"/>
  <c r="T119" i="3" s="1"/>
  <c r="BK120" i="3"/>
  <c r="BK119" i="3" s="1"/>
  <c r="R120" i="3"/>
  <c r="R119" i="3" s="1"/>
  <c r="P120" i="3"/>
  <c r="P119" i="3" s="1"/>
  <c r="J38" i="3" l="1"/>
</calcChain>
</file>

<file path=xl/sharedStrings.xml><?xml version="1.0" encoding="utf-8"?>
<sst xmlns="http://schemas.openxmlformats.org/spreadsheetml/2006/main" count="265" uniqueCount="117">
  <si>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</si>
  <si>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</si>
  <si>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</si>
  <si>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</si>
  <si>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</si>
  <si>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</si>
  <si>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</si>
  <si>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</si>
  <si>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</si>
  <si>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</si>
  <si>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00296759</t>
  </si>
  <si>
    <t>Město Jablunkov</t>
  </si>
  <si>
    <t>DIČ:</t>
  </si>
  <si>
    <t>CZ00296759</t>
  </si>
  <si>
    <t>Zhotovitel: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</si>
  <si>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</si>
  <si>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</si>
  <si>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</si>
  <si>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</si>
  <si>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</si>
  <si>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</si>
  <si>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</si>
  <si>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</si>
  <si>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</si>
  <si>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</si>
  <si>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</si>
  <si>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</si>
  <si>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</si>
  <si>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</si>
  <si>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</si>
  <si>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</si>
  <si>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</si>
  <si>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</si>
  <si>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</si>
  <si>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</si>
  <si>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</si>
  <si>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</si>
  <si>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</si>
  <si>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</si>
  <si>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</si>
  <si>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</si>
  <si>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</si>
  <si>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</si>
  <si>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</si>
  <si>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</si>
  <si>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</si>
  <si>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</si>
  <si>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</si>
  <si>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</si>
  <si>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</si>
  <si>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</si>
  <si>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</si>
  <si>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</si>
  <si>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1 - Zemní práce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</si>
  <si>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</si>
  <si>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</si>
  <si>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</si>
  <si>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</si>
  <si>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</si>
  <si>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</si>
  <si>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</si>
  <si>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</si>
  <si>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</si>
  <si>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</si>
  <si>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</si>
  <si>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</si>
  <si>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</si>
  <si>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</si>
  <si>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</si>
  <si>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</si>
  <si>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m2</t>
  </si>
  <si>
    <t>4</t>
  </si>
  <si>
    <t>3</t>
  </si>
  <si>
    <t>6</t>
  </si>
  <si>
    <t>8</t>
  </si>
  <si>
    <t>5</t>
  </si>
  <si>
    <t>t</t>
  </si>
  <si>
    <t>7</t>
  </si>
  <si>
    <t>9</t>
  </si>
  <si>
    <t>HSV</t>
  </si>
  <si>
    <t>Zemní práce</t>
  </si>
  <si>
    <t>VV</t>
  </si>
  <si>
    <t>181152302</t>
  </si>
  <si>
    <t>Úprava pláně pro silnice a dálnice v zářezech se zhutněním</t>
  </si>
  <si>
    <t>Komunikace pozemní</t>
  </si>
  <si>
    <t>HSV - Práce a dodávky HSV</t>
  </si>
  <si>
    <t xml:space="preserve">    997 - Přesun sutě</t>
  </si>
  <si>
    <t>Práce a dodávky HSV</t>
  </si>
  <si>
    <t>113107241</t>
  </si>
  <si>
    <t>Odstranění podkladu živičného tl 50 mm strojně pl přes 200 m2</t>
  </si>
  <si>
    <t>1996775474</t>
  </si>
  <si>
    <t>113107R</t>
  </si>
  <si>
    <t>Odstranění podkladu z kameniva drceného tl do 70 mm strojně pl přes 200 m2</t>
  </si>
  <si>
    <t>1340852386</t>
  </si>
  <si>
    <t>202868166</t>
  </si>
  <si>
    <t>564921412</t>
  </si>
  <si>
    <t>Podklad z asfaltového recyklátu plochy přes 100 m2 tl 70 mm</t>
  </si>
  <si>
    <t>114463360</t>
  </si>
  <si>
    <t>577144111</t>
  </si>
  <si>
    <t>Asfaltový beton vrstva obrusná ACO 11 (ABS) tř. I tl 50 mm š do 3 m z nemodifikovaného asfaltu</t>
  </si>
  <si>
    <t>1532568929</t>
  </si>
  <si>
    <t>997</t>
  </si>
  <si>
    <t>Přesun sutě</t>
  </si>
  <si>
    <t>997221¨R</t>
  </si>
  <si>
    <t xml:space="preserve">Poplatek za uložení stavebního odpadu na recyklační skládce (skládkovné) </t>
  </si>
  <si>
    <t>-1943757570</t>
  </si>
  <si>
    <t>997221551</t>
  </si>
  <si>
    <t>Vodorovná doprava suti ze sypkých materiálů do 1 km</t>
  </si>
  <si>
    <t>-150715659</t>
  </si>
  <si>
    <t>997221559</t>
  </si>
  <si>
    <t>Příplatek ZKD 1 km u vodorovné dopravy suti ze sypkých materiálů</t>
  </si>
  <si>
    <t>792654710</t>
  </si>
  <si>
    <t>997221611</t>
  </si>
  <si>
    <t>Nakládání suti na dopravní prostředky pro vodorovnou dopravu</t>
  </si>
  <si>
    <t>454862294</t>
  </si>
  <si>
    <t>1260,860*19</t>
  </si>
  <si>
    <t xml:space="preserve">2 - Obnova chodníků Jablunkov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</si>
</sst>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4"/>
  <sheetViews>
    <sheetView showGridLines="0" tabSelected="1" workbookViewId="0">
      <selection activeCell="F88" sqref="F8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40"/>
    </row>
    <row r="2" spans="1:46" s="1" customFormat="1" ht="6.95" customHeight="1" x14ac:dyDescent="0.2">
      <c r="B2" s="10"/>
      <c r="C2" s="11"/>
      <c r="D2" s="11"/>
      <c r="E2" s="11"/>
      <c r="F2" s="11"/>
      <c r="G2" s="11"/>
      <c r="H2" s="11"/>
      <c r="I2" s="11"/>
      <c r="J2" s="11"/>
      <c r="K2" s="11"/>
      <c r="L2" s="12"/>
      <c r="AT2" s="9" t="s">
        <v>45</v>
      </c>
    </row>
    <row r="3" spans="1:46" s="1" customFormat="1" ht="24.95" customHeight="1" x14ac:dyDescent="0.2">
      <c r="B3" s="12"/>
      <c r="D3" s="13" t="s">
        <v>46</v>
      </c>
      <c r="L3" s="12"/>
      <c r="M3" s="41" t="s">
        <v>2</v>
      </c>
      <c r="AT3" s="9" t="s">
        <v>1</v>
      </c>
    </row>
    <row r="4" spans="1:46" s="1" customFormat="1" ht="6.95" customHeight="1" x14ac:dyDescent="0.2">
      <c r="B4" s="12"/>
      <c r="L4" s="12"/>
    </row>
    <row r="5" spans="1:46" s="1" customFormat="1" ht="12" customHeight="1" x14ac:dyDescent="0.2">
      <c r="B5" s="12"/>
      <c r="D5" s="15" t="s">
        <v>3</v>
      </c>
      <c r="L5" s="12"/>
    </row>
    <row r="6" spans="1:46" s="1" customFormat="1" ht="16.5" customHeight="1" x14ac:dyDescent="0.2">
      <c r="B6" s="12"/>
      <c r="E6" s="117"/>
      <c r="F6" s="118"/>
      <c r="G6" s="118"/>
      <c r="H6" s="118"/>
      <c r="L6" s="12"/>
    </row>
    <row r="7" spans="1:46" s="2" customFormat="1" ht="12" customHeight="1" x14ac:dyDescent="0.2">
      <c r="A7" s="17"/>
      <c r="B7" s="18"/>
      <c r="C7" s="17"/>
      <c r="D7" s="15" t="s">
        <v>47</v>
      </c>
      <c r="E7" s="17"/>
      <c r="F7" s="17"/>
      <c r="G7" s="17"/>
      <c r="H7" s="17"/>
      <c r="I7" s="17"/>
      <c r="J7" s="17"/>
      <c r="K7" s="17"/>
      <c r="L7" s="21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46" s="2" customFormat="1" ht="16.5" customHeight="1" x14ac:dyDescent="0.2">
      <c r="A8" s="17"/>
      <c r="B8" s="18"/>
      <c r="C8" s="17"/>
      <c r="D8" s="17"/>
      <c r="E8" s="119" t="s">
        <v>116</v>
      </c>
      <c r="F8" s="120"/>
      <c r="G8" s="120"/>
      <c r="H8" s="120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x14ac:dyDescent="0.2">
      <c r="A9" s="17"/>
      <c r="B9" s="18"/>
      <c r="C9" s="17"/>
      <c r="D9" s="17"/>
      <c r="E9" s="17"/>
      <c r="F9" s="17"/>
      <c r="G9" s="17"/>
      <c r="H9" s="17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ht="12" customHeight="1" x14ac:dyDescent="0.2">
      <c r="A10" s="17"/>
      <c r="B10" s="18"/>
      <c r="C10" s="17"/>
      <c r="D10" s="15" t="s">
        <v>4</v>
      </c>
      <c r="E10" s="17"/>
      <c r="F10" s="14" t="s">
        <v>0</v>
      </c>
      <c r="G10" s="17"/>
      <c r="H10" s="17"/>
      <c r="I10" s="15" t="s">
        <v>5</v>
      </c>
      <c r="J10" s="14" t="s">
        <v>0</v>
      </c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2" customHeight="1" x14ac:dyDescent="0.2">
      <c r="A11" s="17"/>
      <c r="B11" s="18"/>
      <c r="C11" s="17"/>
      <c r="D11" s="15" t="s">
        <v>6</v>
      </c>
      <c r="E11" s="17"/>
      <c r="F11" s="14" t="s">
        <v>16</v>
      </c>
      <c r="G11" s="17"/>
      <c r="H11" s="17"/>
      <c r="I11" s="15" t="s">
        <v>7</v>
      </c>
      <c r="J11" s="30"/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0.9" customHeight="1" x14ac:dyDescent="0.2">
      <c r="A12" s="17"/>
      <c r="B12" s="18"/>
      <c r="C12" s="17"/>
      <c r="D12" s="17"/>
      <c r="E12" s="17"/>
      <c r="F12" s="17"/>
      <c r="G12" s="17"/>
      <c r="H12" s="17"/>
      <c r="I12" s="17"/>
      <c r="J12" s="17"/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2" customHeight="1" x14ac:dyDescent="0.2">
      <c r="A13" s="17"/>
      <c r="B13" s="18"/>
      <c r="C13" s="17"/>
      <c r="D13" s="15" t="s">
        <v>8</v>
      </c>
      <c r="E13" s="17"/>
      <c r="F13" s="17"/>
      <c r="G13" s="17"/>
      <c r="H13" s="17"/>
      <c r="I13" s="15" t="s">
        <v>9</v>
      </c>
      <c r="J13" s="14" t="s">
        <v>10</v>
      </c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8" customHeight="1" x14ac:dyDescent="0.2">
      <c r="A14" s="17"/>
      <c r="B14" s="18"/>
      <c r="C14" s="17"/>
      <c r="D14" s="17"/>
      <c r="E14" s="14" t="s">
        <v>11</v>
      </c>
      <c r="F14" s="17"/>
      <c r="G14" s="17"/>
      <c r="H14" s="17"/>
      <c r="I14" s="15" t="s">
        <v>12</v>
      </c>
      <c r="J14" s="14" t="s">
        <v>13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6.95" customHeight="1" x14ac:dyDescent="0.2">
      <c r="A15" s="17"/>
      <c r="B15" s="18"/>
      <c r="C15" s="17"/>
      <c r="D15" s="17"/>
      <c r="E15" s="17"/>
      <c r="F15" s="17"/>
      <c r="G15" s="17"/>
      <c r="H15" s="17"/>
      <c r="I15" s="17"/>
      <c r="J15" s="17"/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12" customHeight="1" x14ac:dyDescent="0.2">
      <c r="A16" s="17"/>
      <c r="B16" s="18"/>
      <c r="C16" s="17"/>
      <c r="D16" s="15" t="s">
        <v>14</v>
      </c>
      <c r="E16" s="17"/>
      <c r="F16" s="17"/>
      <c r="G16" s="17"/>
      <c r="H16" s="17"/>
      <c r="I16" s="15" t="s">
        <v>9</v>
      </c>
      <c r="J16" s="14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8" customHeight="1" x14ac:dyDescent="0.2">
      <c r="A17" s="17"/>
      <c r="B17" s="18"/>
      <c r="C17" s="17"/>
      <c r="D17" s="17"/>
      <c r="E17" s="14"/>
      <c r="F17" s="17"/>
      <c r="G17" s="17"/>
      <c r="H17" s="17"/>
      <c r="I17" s="15" t="s">
        <v>12</v>
      </c>
      <c r="J17" s="14"/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6.95" customHeight="1" x14ac:dyDescent="0.2">
      <c r="A18" s="17"/>
      <c r="B18" s="18"/>
      <c r="C18" s="17"/>
      <c r="D18" s="17"/>
      <c r="E18" s="17"/>
      <c r="F18" s="17"/>
      <c r="G18" s="17"/>
      <c r="H18" s="17"/>
      <c r="I18" s="17"/>
      <c r="J18" s="17"/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12" customHeight="1" x14ac:dyDescent="0.2">
      <c r="A19" s="17"/>
      <c r="B19" s="18"/>
      <c r="C19" s="17"/>
      <c r="D19" s="15" t="s">
        <v>15</v>
      </c>
      <c r="E19" s="17"/>
      <c r="F19" s="17"/>
      <c r="G19" s="17"/>
      <c r="H19" s="17"/>
      <c r="I19" s="15" t="s">
        <v>9</v>
      </c>
      <c r="J19" s="14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8" customHeight="1" x14ac:dyDescent="0.2">
      <c r="A20" s="17"/>
      <c r="B20" s="18"/>
      <c r="C20" s="17"/>
      <c r="D20" s="17"/>
      <c r="E20" s="14"/>
      <c r="F20" s="17"/>
      <c r="G20" s="17"/>
      <c r="H20" s="17"/>
      <c r="I20" s="15" t="s">
        <v>12</v>
      </c>
      <c r="J20" s="14"/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6.95" customHeight="1" x14ac:dyDescent="0.2">
      <c r="A21" s="17"/>
      <c r="B21" s="18"/>
      <c r="C21" s="17"/>
      <c r="D21" s="17"/>
      <c r="E21" s="17"/>
      <c r="F21" s="17"/>
      <c r="G21" s="17"/>
      <c r="H21" s="17"/>
      <c r="I21" s="17"/>
      <c r="J21" s="17"/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12" customHeight="1" x14ac:dyDescent="0.2">
      <c r="A22" s="17"/>
      <c r="B22" s="18"/>
      <c r="C22" s="17"/>
      <c r="D22" s="15" t="s">
        <v>18</v>
      </c>
      <c r="E22" s="17"/>
      <c r="F22" s="17"/>
      <c r="G22" s="17"/>
      <c r="H22" s="17"/>
      <c r="I22" s="15" t="s">
        <v>9</v>
      </c>
      <c r="J22" s="14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8" customHeight="1" x14ac:dyDescent="0.2">
      <c r="A23" s="17"/>
      <c r="B23" s="18"/>
      <c r="C23" s="17"/>
      <c r="D23" s="17"/>
      <c r="E23" s="14"/>
      <c r="F23" s="17"/>
      <c r="G23" s="17"/>
      <c r="H23" s="17"/>
      <c r="I23" s="15" t="s">
        <v>12</v>
      </c>
      <c r="J23" s="14"/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6.95" customHeight="1" x14ac:dyDescent="0.2">
      <c r="A24" s="17"/>
      <c r="B24" s="18"/>
      <c r="C24" s="17"/>
      <c r="D24" s="17"/>
      <c r="E24" s="17"/>
      <c r="F24" s="17"/>
      <c r="G24" s="17"/>
      <c r="H24" s="17"/>
      <c r="I24" s="17"/>
      <c r="J24" s="17"/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12" customHeight="1" x14ac:dyDescent="0.2">
      <c r="A25" s="17"/>
      <c r="B25" s="18"/>
      <c r="C25" s="17"/>
      <c r="D25" s="15" t="s">
        <v>19</v>
      </c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3" customFormat="1" ht="16.5" customHeight="1" x14ac:dyDescent="0.2">
      <c r="A26" s="42"/>
      <c r="B26" s="43"/>
      <c r="C26" s="42"/>
      <c r="D26" s="42"/>
      <c r="E26" s="121" t="s">
        <v>0</v>
      </c>
      <c r="F26" s="121"/>
      <c r="G26" s="121"/>
      <c r="H26" s="121"/>
      <c r="I26" s="42"/>
      <c r="J26" s="42"/>
      <c r="K26" s="42"/>
      <c r="L26" s="44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pans="1:31" s="2" customFormat="1" ht="6.95" customHeight="1" x14ac:dyDescent="0.2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21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s="2" customFormat="1" ht="6.95" customHeight="1" x14ac:dyDescent="0.2">
      <c r="A28" s="17"/>
      <c r="B28" s="18"/>
      <c r="C28" s="17"/>
      <c r="D28" s="37"/>
      <c r="E28" s="37"/>
      <c r="F28" s="37"/>
      <c r="G28" s="37"/>
      <c r="H28" s="37"/>
      <c r="I28" s="37"/>
      <c r="J28" s="37"/>
      <c r="K28" s="3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25.35" customHeight="1" x14ac:dyDescent="0.2">
      <c r="A29" s="17"/>
      <c r="B29" s="18"/>
      <c r="C29" s="17"/>
      <c r="D29" s="45" t="s">
        <v>20</v>
      </c>
      <c r="E29" s="17"/>
      <c r="F29" s="17"/>
      <c r="G29" s="17"/>
      <c r="H29" s="17"/>
      <c r="I29" s="17"/>
      <c r="J29" s="39"/>
      <c r="K29" s="17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6.95" customHeight="1" x14ac:dyDescent="0.2">
      <c r="A30" s="17"/>
      <c r="B30" s="18"/>
      <c r="C30" s="17"/>
      <c r="D30" s="37"/>
      <c r="E30" s="37"/>
      <c r="F30" s="37"/>
      <c r="G30" s="37"/>
      <c r="H30" s="37"/>
      <c r="I30" s="37"/>
      <c r="J30" s="37"/>
      <c r="K30" s="3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14.45" customHeight="1" x14ac:dyDescent="0.2">
      <c r="A31" s="17"/>
      <c r="B31" s="18"/>
      <c r="C31" s="17"/>
      <c r="D31" s="17"/>
      <c r="E31" s="17"/>
      <c r="F31" s="20" t="s">
        <v>22</v>
      </c>
      <c r="G31" s="17"/>
      <c r="H31" s="17"/>
      <c r="I31" s="20" t="s">
        <v>21</v>
      </c>
      <c r="J31" s="20" t="s">
        <v>23</v>
      </c>
      <c r="K31" s="17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45" customHeight="1" x14ac:dyDescent="0.2">
      <c r="A32" s="17"/>
      <c r="B32" s="18"/>
      <c r="C32" s="17"/>
      <c r="D32" s="46" t="s">
        <v>24</v>
      </c>
      <c r="E32" s="15" t="s">
        <v>25</v>
      </c>
      <c r="F32" s="47"/>
      <c r="G32" s="17"/>
      <c r="H32" s="17"/>
      <c r="I32" s="48">
        <v>0.21</v>
      </c>
      <c r="J32" s="47"/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5" customHeight="1" x14ac:dyDescent="0.2">
      <c r="A33" s="17"/>
      <c r="B33" s="18"/>
      <c r="C33" s="17"/>
      <c r="D33" s="17"/>
      <c r="E33" s="15" t="s">
        <v>26</v>
      </c>
      <c r="F33" s="47">
        <f>ROUND((SUM(BF119:BF133)),  2)</f>
        <v>0</v>
      </c>
      <c r="G33" s="17"/>
      <c r="H33" s="17"/>
      <c r="I33" s="48">
        <v>0.15</v>
      </c>
      <c r="J33" s="47">
        <f>ROUND(((SUM(BF119:BF133))*I33),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hidden="1" customHeight="1" x14ac:dyDescent="0.2">
      <c r="A34" s="17"/>
      <c r="B34" s="18"/>
      <c r="C34" s="17"/>
      <c r="D34" s="17"/>
      <c r="E34" s="15" t="s">
        <v>27</v>
      </c>
      <c r="F34" s="47">
        <f>ROUND((SUM(BG119:BG133)),  2)</f>
        <v>0</v>
      </c>
      <c r="G34" s="17"/>
      <c r="H34" s="17"/>
      <c r="I34" s="48">
        <v>0.21</v>
      </c>
      <c r="J34" s="47">
        <f>0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hidden="1" customHeight="1" x14ac:dyDescent="0.2">
      <c r="A35" s="17"/>
      <c r="B35" s="18"/>
      <c r="C35" s="17"/>
      <c r="D35" s="17"/>
      <c r="E35" s="15" t="s">
        <v>28</v>
      </c>
      <c r="F35" s="47">
        <f>ROUND((SUM(BH119:BH133)),  2)</f>
        <v>0</v>
      </c>
      <c r="G35" s="17"/>
      <c r="H35" s="17"/>
      <c r="I35" s="48">
        <v>0.15</v>
      </c>
      <c r="J35" s="47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hidden="1" customHeight="1" x14ac:dyDescent="0.2">
      <c r="A36" s="17"/>
      <c r="B36" s="18"/>
      <c r="C36" s="17"/>
      <c r="D36" s="17"/>
      <c r="E36" s="15" t="s">
        <v>29</v>
      </c>
      <c r="F36" s="47">
        <f>ROUND((SUM(BI119:BI133)),  2)</f>
        <v>0</v>
      </c>
      <c r="G36" s="17"/>
      <c r="H36" s="17"/>
      <c r="I36" s="48">
        <v>0</v>
      </c>
      <c r="J36" s="47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6.95" customHeight="1" x14ac:dyDescent="0.2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25.35" customHeight="1" x14ac:dyDescent="0.2">
      <c r="A38" s="17"/>
      <c r="B38" s="18"/>
      <c r="C38" s="49"/>
      <c r="D38" s="50" t="s">
        <v>30</v>
      </c>
      <c r="E38" s="32"/>
      <c r="F38" s="32"/>
      <c r="G38" s="51" t="s">
        <v>31</v>
      </c>
      <c r="H38" s="52" t="s">
        <v>32</v>
      </c>
      <c r="I38" s="32"/>
      <c r="J38" s="53">
        <f>SUM(J29:J36)</f>
        <v>0</v>
      </c>
      <c r="K38" s="54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5" customHeight="1" x14ac:dyDescent="0.2">
      <c r="A39" s="17"/>
      <c r="B39" s="18"/>
      <c r="C39" s="17"/>
      <c r="D39" s="17"/>
      <c r="E39" s="17"/>
      <c r="F39" s="17"/>
      <c r="G39" s="17"/>
      <c r="H39" s="17"/>
      <c r="I39" s="17"/>
      <c r="J39" s="17"/>
      <c r="K39" s="17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1" customFormat="1" ht="14.45" customHeight="1" x14ac:dyDescent="0.2">
      <c r="B40" s="12"/>
      <c r="L40" s="12"/>
    </row>
    <row r="41" spans="1:31" s="1" customFormat="1" ht="14.45" customHeight="1" x14ac:dyDescent="0.2">
      <c r="B41" s="12"/>
      <c r="L41" s="12"/>
    </row>
    <row r="42" spans="1:31" s="1" customFormat="1" ht="14.45" customHeight="1" x14ac:dyDescent="0.2">
      <c r="B42" s="12"/>
      <c r="L42" s="12"/>
    </row>
    <row r="43" spans="1:31" s="1" customFormat="1" ht="14.45" customHeight="1" x14ac:dyDescent="0.2">
      <c r="B43" s="12"/>
      <c r="L43" s="12"/>
    </row>
    <row r="44" spans="1:31" s="1" customFormat="1" ht="14.45" customHeight="1" x14ac:dyDescent="0.2">
      <c r="B44" s="12"/>
      <c r="L44" s="12"/>
    </row>
    <row r="45" spans="1:31" s="1" customFormat="1" ht="14.45" customHeight="1" x14ac:dyDescent="0.2">
      <c r="B45" s="12"/>
      <c r="L45" s="12"/>
    </row>
    <row r="46" spans="1:31" s="1" customFormat="1" ht="14.45" customHeight="1" x14ac:dyDescent="0.2">
      <c r="B46" s="12"/>
      <c r="L46" s="12"/>
    </row>
    <row r="47" spans="1:31" s="1" customFormat="1" ht="14.45" customHeight="1" x14ac:dyDescent="0.2">
      <c r="B47" s="12"/>
      <c r="L47" s="12"/>
    </row>
    <row r="48" spans="1:31" s="1" customFormat="1" ht="14.45" customHeight="1" x14ac:dyDescent="0.2">
      <c r="B48" s="12"/>
      <c r="L48" s="12"/>
    </row>
    <row r="49" spans="1:31" s="2" customFormat="1" ht="14.45" customHeight="1" x14ac:dyDescent="0.2">
      <c r="B49" s="21"/>
      <c r="D49" s="22" t="s">
        <v>33</v>
      </c>
      <c r="E49" s="23"/>
      <c r="F49" s="23"/>
      <c r="G49" s="22" t="s">
        <v>34</v>
      </c>
      <c r="H49" s="23"/>
      <c r="I49" s="23"/>
      <c r="J49" s="23"/>
      <c r="K49" s="23"/>
      <c r="L49" s="21"/>
    </row>
    <row r="50" spans="1:31" x14ac:dyDescent="0.2">
      <c r="B50" s="12"/>
      <c r="L50" s="12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s="2" customFormat="1" ht="12.75" x14ac:dyDescent="0.2">
      <c r="A60" s="17"/>
      <c r="B60" s="18"/>
      <c r="C60" s="17"/>
      <c r="D60" s="24" t="s">
        <v>35</v>
      </c>
      <c r="E60" s="19"/>
      <c r="F60" s="55" t="s">
        <v>36</v>
      </c>
      <c r="G60" s="24" t="s">
        <v>35</v>
      </c>
      <c r="H60" s="19"/>
      <c r="I60" s="19"/>
      <c r="J60" s="56" t="s">
        <v>36</v>
      </c>
      <c r="K60" s="19"/>
      <c r="L60" s="21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</row>
    <row r="61" spans="1:31" x14ac:dyDescent="0.2">
      <c r="B61" s="12"/>
      <c r="L61" s="12"/>
    </row>
    <row r="62" spans="1:31" x14ac:dyDescent="0.2">
      <c r="B62" s="12"/>
      <c r="L62" s="12"/>
    </row>
    <row r="63" spans="1:31" x14ac:dyDescent="0.2">
      <c r="B63" s="12"/>
      <c r="L63" s="12"/>
    </row>
    <row r="64" spans="1:31" s="2" customFormat="1" ht="12.75" x14ac:dyDescent="0.2">
      <c r="A64" s="17"/>
      <c r="B64" s="18"/>
      <c r="C64" s="17"/>
      <c r="D64" s="22" t="s">
        <v>37</v>
      </c>
      <c r="E64" s="25"/>
      <c r="F64" s="25"/>
      <c r="G64" s="22" t="s">
        <v>38</v>
      </c>
      <c r="H64" s="25"/>
      <c r="I64" s="25"/>
      <c r="J64" s="25"/>
      <c r="K64" s="25"/>
      <c r="L64" s="21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</row>
    <row r="65" spans="1:31" x14ac:dyDescent="0.2">
      <c r="B65" s="12"/>
      <c r="L65" s="12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s="2" customFormat="1" ht="12.75" x14ac:dyDescent="0.2">
      <c r="A75" s="17"/>
      <c r="B75" s="18"/>
      <c r="C75" s="17"/>
      <c r="D75" s="24" t="s">
        <v>35</v>
      </c>
      <c r="E75" s="19"/>
      <c r="F75" s="55" t="s">
        <v>36</v>
      </c>
      <c r="G75" s="24" t="s">
        <v>35</v>
      </c>
      <c r="H75" s="19"/>
      <c r="I75" s="19"/>
      <c r="J75" s="56" t="s">
        <v>36</v>
      </c>
      <c r="K75" s="19"/>
      <c r="L75" s="21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</row>
    <row r="76" spans="1:31" s="2" customFormat="1" ht="14.45" customHeight="1" x14ac:dyDescent="0.2">
      <c r="A76" s="17"/>
      <c r="B76" s="26"/>
      <c r="C76" s="27"/>
      <c r="D76" s="27"/>
      <c r="E76" s="27"/>
      <c r="F76" s="27"/>
      <c r="G76" s="27"/>
      <c r="H76" s="27"/>
      <c r="I76" s="27"/>
      <c r="J76" s="27"/>
      <c r="K76" s="27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80" spans="1:31" s="2" customFormat="1" ht="6.95" customHeight="1" x14ac:dyDescent="0.2">
      <c r="A80" s="17"/>
      <c r="B80" s="28"/>
      <c r="C80" s="29"/>
      <c r="D80" s="29"/>
      <c r="E80" s="29"/>
      <c r="F80" s="29"/>
      <c r="G80" s="29"/>
      <c r="H80" s="29"/>
      <c r="I80" s="29"/>
      <c r="J80" s="29"/>
      <c r="K80" s="29"/>
      <c r="L80" s="21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</row>
    <row r="81" spans="1:47" s="2" customFormat="1" ht="24.95" customHeight="1" x14ac:dyDescent="0.2">
      <c r="A81" s="17"/>
      <c r="B81" s="18"/>
      <c r="C81" s="13" t="s">
        <v>48</v>
      </c>
      <c r="D81" s="17"/>
      <c r="E81" s="17"/>
      <c r="F81" s="17"/>
      <c r="G81" s="17"/>
      <c r="H81" s="17"/>
      <c r="I81" s="17"/>
      <c r="J81" s="17"/>
      <c r="K81" s="17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6.95" customHeight="1" x14ac:dyDescent="0.2">
      <c r="A82" s="17"/>
      <c r="B82" s="18"/>
      <c r="C82" s="17"/>
      <c r="D82" s="17"/>
      <c r="E82" s="17"/>
      <c r="F82" s="17"/>
      <c r="G82" s="17"/>
      <c r="H82" s="17"/>
      <c r="I82" s="17"/>
      <c r="J82" s="17"/>
      <c r="K82" s="17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12" customHeight="1" x14ac:dyDescent="0.2">
      <c r="A83" s="17"/>
      <c r="B83" s="18"/>
      <c r="C83" s="15" t="s">
        <v>3</v>
      </c>
      <c r="D83" s="17"/>
      <c r="E83" s="17"/>
      <c r="F83" s="17"/>
      <c r="G83" s="17"/>
      <c r="H83" s="17"/>
      <c r="I83" s="17"/>
      <c r="J83" s="17"/>
      <c r="K83" s="17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6.5" customHeight="1" x14ac:dyDescent="0.2">
      <c r="A84" s="17"/>
      <c r="B84" s="18"/>
      <c r="C84" s="17"/>
      <c r="D84" s="17"/>
      <c r="E84" s="117">
        <f>E6</f>
        <v>0</v>
      </c>
      <c r="F84" s="118"/>
      <c r="G84" s="118"/>
      <c r="H84" s="118"/>
      <c r="I84" s="17"/>
      <c r="J84" s="17"/>
      <c r="K84" s="17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2" customHeight="1" x14ac:dyDescent="0.2">
      <c r="A85" s="17"/>
      <c r="B85" s="18"/>
      <c r="C85" s="15" t="s">
        <v>47</v>
      </c>
      <c r="D85" s="17"/>
      <c r="E85" s="17"/>
      <c r="F85" s="17"/>
      <c r="G85" s="17"/>
      <c r="H85" s="17"/>
      <c r="I85" s="17"/>
      <c r="J85" s="17"/>
      <c r="K85" s="17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6.5" customHeight="1" x14ac:dyDescent="0.2">
      <c r="A86" s="17"/>
      <c r="B86" s="18"/>
      <c r="C86" s="17"/>
      <c r="D86" s="17"/>
      <c r="E86" s="119" t="str">
        <f>E8</f>
        <v xml:space="preserve">2 - Obnova chodníků Jablunkov </v>
      </c>
      <c r="F86" s="120"/>
      <c r="G86" s="120"/>
      <c r="H86" s="120"/>
      <c r="I86" s="17"/>
      <c r="J86" s="17"/>
      <c r="K86" s="17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6.95" customHeight="1" x14ac:dyDescent="0.2">
      <c r="A87" s="17"/>
      <c r="B87" s="18"/>
      <c r="C87" s="17"/>
      <c r="D87" s="17"/>
      <c r="E87" s="17"/>
      <c r="F87" s="17"/>
      <c r="G87" s="17"/>
      <c r="H87" s="17"/>
      <c r="I87" s="17"/>
      <c r="J87" s="17"/>
      <c r="K87" s="17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12" customHeight="1" x14ac:dyDescent="0.2">
      <c r="A88" s="17"/>
      <c r="B88" s="18"/>
      <c r="C88" s="15" t="s">
        <v>6</v>
      </c>
      <c r="D88" s="17"/>
      <c r="E88" s="17"/>
      <c r="F88" s="14" t="str">
        <f>F11</f>
        <v xml:space="preserve"> </v>
      </c>
      <c r="G88" s="17"/>
      <c r="H88" s="17"/>
      <c r="I88" s="15" t="s">
        <v>7</v>
      </c>
      <c r="J88" s="30" t="str">
        <f>IF(J11="","",J11)</f>
        <v/>
      </c>
      <c r="K88" s="17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6.95" customHeight="1" x14ac:dyDescent="0.2">
      <c r="A89" s="17"/>
      <c r="B89" s="18"/>
      <c r="C89" s="17"/>
      <c r="D89" s="17"/>
      <c r="E89" s="17"/>
      <c r="F89" s="17"/>
      <c r="G89" s="17"/>
      <c r="H89" s="17"/>
      <c r="I89" s="17"/>
      <c r="J89" s="17"/>
      <c r="K89" s="17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15.2" customHeight="1" x14ac:dyDescent="0.2">
      <c r="A90" s="17"/>
      <c r="B90" s="18"/>
      <c r="C90" s="15" t="s">
        <v>8</v>
      </c>
      <c r="D90" s="17"/>
      <c r="E90" s="17"/>
      <c r="F90" s="14" t="str">
        <f>E14</f>
        <v>Město Jablunkov</v>
      </c>
      <c r="G90" s="17"/>
      <c r="H90" s="17"/>
      <c r="I90" s="15" t="s">
        <v>15</v>
      </c>
      <c r="J90" s="16">
        <f>E20</f>
        <v>0</v>
      </c>
      <c r="K90" s="17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5" t="s">
        <v>14</v>
      </c>
      <c r="D91" s="17"/>
      <c r="E91" s="17"/>
      <c r="F91" s="14" t="str">
        <f>IF(E17="","",E17)</f>
        <v/>
      </c>
      <c r="G91" s="17"/>
      <c r="H91" s="17"/>
      <c r="I91" s="15" t="s">
        <v>18</v>
      </c>
      <c r="J91" s="16">
        <f>E23</f>
        <v>0</v>
      </c>
      <c r="K91" s="17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0.35" customHeight="1" x14ac:dyDescent="0.2">
      <c r="A92" s="17"/>
      <c r="B92" s="18"/>
      <c r="C92" s="17"/>
      <c r="D92" s="17"/>
      <c r="E92" s="17"/>
      <c r="F92" s="17"/>
      <c r="G92" s="17"/>
      <c r="H92" s="17"/>
      <c r="I92" s="17"/>
      <c r="J92" s="17"/>
      <c r="K92" s="17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29.25" customHeight="1" x14ac:dyDescent="0.2">
      <c r="A93" s="17"/>
      <c r="B93" s="18"/>
      <c r="C93" s="57" t="s">
        <v>49</v>
      </c>
      <c r="D93" s="49"/>
      <c r="E93" s="49"/>
      <c r="F93" s="49"/>
      <c r="G93" s="49"/>
      <c r="H93" s="49"/>
      <c r="I93" s="49"/>
      <c r="J93" s="58" t="s">
        <v>50</v>
      </c>
      <c r="K93" s="4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10.35" customHeight="1" x14ac:dyDescent="0.2">
      <c r="A94" s="17"/>
      <c r="B94" s="18"/>
      <c r="C94" s="17"/>
      <c r="D94" s="17"/>
      <c r="E94" s="17"/>
      <c r="F94" s="17"/>
      <c r="G94" s="17"/>
      <c r="H94" s="17"/>
      <c r="I94" s="17"/>
      <c r="J94" s="17"/>
      <c r="K94" s="17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22.9" customHeight="1" x14ac:dyDescent="0.2">
      <c r="A95" s="17"/>
      <c r="B95" s="18"/>
      <c r="C95" s="59" t="s">
        <v>51</v>
      </c>
      <c r="D95" s="17"/>
      <c r="E95" s="17"/>
      <c r="F95" s="17"/>
      <c r="G95" s="17"/>
      <c r="H95" s="17"/>
      <c r="I95" s="17"/>
      <c r="J95" s="39"/>
      <c r="K95" s="17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U95" s="9" t="s">
        <v>52</v>
      </c>
    </row>
    <row r="96" spans="1:47" s="4" customFormat="1" ht="24.95" customHeight="1" x14ac:dyDescent="0.2">
      <c r="B96" s="60"/>
      <c r="D96" s="61" t="s">
        <v>85</v>
      </c>
      <c r="E96" s="62"/>
      <c r="F96" s="62"/>
      <c r="G96" s="62"/>
      <c r="H96" s="62"/>
      <c r="I96" s="62"/>
      <c r="J96" s="63"/>
      <c r="L96" s="60"/>
    </row>
    <row r="97" spans="1:31" s="5" customFormat="1" ht="19.899999999999999" customHeight="1" x14ac:dyDescent="0.2">
      <c r="B97" s="64"/>
      <c r="D97" s="65" t="s">
        <v>53</v>
      </c>
      <c r="E97" s="66"/>
      <c r="F97" s="66"/>
      <c r="G97" s="66"/>
      <c r="H97" s="66"/>
      <c r="I97" s="66"/>
      <c r="J97" s="67"/>
      <c r="L97" s="64"/>
    </row>
    <row r="98" spans="1:31" s="5" customFormat="1" ht="19.899999999999999" customHeight="1" x14ac:dyDescent="0.2">
      <c r="B98" s="64"/>
      <c r="D98" s="65" t="s">
        <v>54</v>
      </c>
      <c r="E98" s="66"/>
      <c r="F98" s="66"/>
      <c r="G98" s="66"/>
      <c r="H98" s="66"/>
      <c r="I98" s="66"/>
      <c r="J98" s="67"/>
      <c r="L98" s="64"/>
    </row>
    <row r="99" spans="1:31" s="5" customFormat="1" ht="19.899999999999999" customHeight="1" x14ac:dyDescent="0.2">
      <c r="B99" s="64"/>
      <c r="D99" s="65" t="s">
        <v>86</v>
      </c>
      <c r="E99" s="66"/>
      <c r="F99" s="66"/>
      <c r="G99" s="66"/>
      <c r="H99" s="66"/>
      <c r="I99" s="66"/>
      <c r="J99" s="67"/>
      <c r="L99" s="64"/>
    </row>
    <row r="100" spans="1:31" s="2" customFormat="1" ht="21.75" customHeight="1" x14ac:dyDescent="0.2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21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1" spans="1:31" s="2" customFormat="1" ht="6.95" customHeight="1" x14ac:dyDescent="0.2">
      <c r="A101" s="17"/>
      <c r="B101" s="26"/>
      <c r="C101" s="27"/>
      <c r="D101" s="27"/>
      <c r="E101" s="27"/>
      <c r="F101" s="27"/>
      <c r="G101" s="27"/>
      <c r="H101" s="27"/>
      <c r="I101" s="27"/>
      <c r="J101" s="27"/>
      <c r="K101" s="27"/>
      <c r="L101" s="21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</row>
    <row r="105" spans="1:31" s="2" customFormat="1" ht="6.95" customHeight="1" x14ac:dyDescent="0.2">
      <c r="A105" s="17"/>
      <c r="B105" s="28"/>
      <c r="C105" s="29"/>
      <c r="D105" s="29"/>
      <c r="E105" s="29"/>
      <c r="F105" s="29"/>
      <c r="G105" s="29"/>
      <c r="H105" s="29"/>
      <c r="I105" s="29"/>
      <c r="J105" s="29"/>
      <c r="K105" s="29"/>
      <c r="L105" s="21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pans="1:31" s="2" customFormat="1" ht="24.95" customHeight="1" x14ac:dyDescent="0.2">
      <c r="A106" s="17"/>
      <c r="B106" s="18"/>
      <c r="C106" s="13" t="s">
        <v>55</v>
      </c>
      <c r="D106" s="17"/>
      <c r="E106" s="17"/>
      <c r="F106" s="17"/>
      <c r="G106" s="17"/>
      <c r="H106" s="17"/>
      <c r="I106" s="17"/>
      <c r="J106" s="17"/>
      <c r="K106" s="17"/>
      <c r="L106" s="21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pans="1:31" s="2" customFormat="1" ht="6.95" customHeight="1" x14ac:dyDescent="0.2">
      <c r="A107" s="17"/>
      <c r="B107" s="18"/>
      <c r="C107" s="17"/>
      <c r="D107" s="17"/>
      <c r="E107" s="17"/>
      <c r="F107" s="17"/>
      <c r="G107" s="17"/>
      <c r="H107" s="17"/>
      <c r="I107" s="17"/>
      <c r="J107" s="17"/>
      <c r="K107" s="17"/>
      <c r="L107" s="21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pans="1:31" s="2" customFormat="1" ht="12" customHeight="1" x14ac:dyDescent="0.2">
      <c r="A108" s="17"/>
      <c r="B108" s="18"/>
      <c r="C108" s="15" t="s">
        <v>3</v>
      </c>
      <c r="D108" s="17"/>
      <c r="E108" s="17"/>
      <c r="F108" s="17"/>
      <c r="G108" s="17"/>
      <c r="H108" s="17"/>
      <c r="I108" s="17"/>
      <c r="J108" s="17"/>
      <c r="K108" s="17"/>
      <c r="L108" s="21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pans="1:31" s="2" customFormat="1" ht="16.5" customHeight="1" x14ac:dyDescent="0.2">
      <c r="A109" s="17"/>
      <c r="B109" s="18"/>
      <c r="C109" s="17"/>
      <c r="D109" s="17"/>
      <c r="E109" s="117">
        <f>E6</f>
        <v>0</v>
      </c>
      <c r="F109" s="118"/>
      <c r="G109" s="118"/>
      <c r="H109" s="118"/>
      <c r="I109" s="17"/>
      <c r="J109" s="17"/>
      <c r="K109" s="17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pans="1:31" s="2" customFormat="1" ht="12" customHeight="1" x14ac:dyDescent="0.2">
      <c r="A110" s="17"/>
      <c r="B110" s="18"/>
      <c r="C110" s="15" t="s">
        <v>47</v>
      </c>
      <c r="D110" s="17"/>
      <c r="E110" s="17"/>
      <c r="F110" s="17"/>
      <c r="G110" s="17"/>
      <c r="H110" s="17"/>
      <c r="I110" s="17"/>
      <c r="J110" s="17"/>
      <c r="K110" s="17"/>
      <c r="L110" s="21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pans="1:31" s="2" customFormat="1" ht="16.5" customHeight="1" x14ac:dyDescent="0.2">
      <c r="A111" s="17"/>
      <c r="B111" s="18"/>
      <c r="C111" s="17"/>
      <c r="D111" s="17"/>
      <c r="E111" s="119" t="str">
        <f>E8</f>
        <v xml:space="preserve">2 - Obnova chodníků Jablunkov </v>
      </c>
      <c r="F111" s="120"/>
      <c r="G111" s="120"/>
      <c r="H111" s="120"/>
      <c r="I111" s="17"/>
      <c r="J111" s="17"/>
      <c r="K111" s="17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2" customFormat="1" ht="6.95" customHeight="1" x14ac:dyDescent="0.2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2" customFormat="1" ht="12" customHeight="1" x14ac:dyDescent="0.2">
      <c r="A113" s="17"/>
      <c r="B113" s="18"/>
      <c r="C113" s="15" t="s">
        <v>6</v>
      </c>
      <c r="D113" s="17"/>
      <c r="E113" s="17"/>
      <c r="F113" s="14" t="str">
        <f>F11</f>
        <v xml:space="preserve"> </v>
      </c>
      <c r="G113" s="17"/>
      <c r="H113" s="17"/>
      <c r="I113" s="15" t="s">
        <v>7</v>
      </c>
      <c r="J113" s="30" t="str">
        <f>IF(J11="","",J11)</f>
        <v/>
      </c>
      <c r="K113" s="17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2" customFormat="1" ht="6.95" customHeight="1" x14ac:dyDescent="0.2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5" s="2" customFormat="1" ht="15.2" customHeight="1" x14ac:dyDescent="0.2">
      <c r="A115" s="17"/>
      <c r="B115" s="18"/>
      <c r="C115" s="15" t="s">
        <v>8</v>
      </c>
      <c r="D115" s="17"/>
      <c r="E115" s="17"/>
      <c r="F115" s="14" t="str">
        <f>E14</f>
        <v>Město Jablunkov</v>
      </c>
      <c r="G115" s="17"/>
      <c r="H115" s="17"/>
      <c r="I115" s="15" t="s">
        <v>15</v>
      </c>
      <c r="J115" s="16">
        <f>E20</f>
        <v>0</v>
      </c>
      <c r="K115" s="17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5" s="2" customFormat="1" ht="15.2" customHeight="1" x14ac:dyDescent="0.2">
      <c r="A116" s="17"/>
      <c r="B116" s="18"/>
      <c r="C116" s="15" t="s">
        <v>14</v>
      </c>
      <c r="D116" s="17"/>
      <c r="E116" s="17"/>
      <c r="F116" s="14" t="str">
        <f>IF(E17="","",E17)</f>
        <v/>
      </c>
      <c r="G116" s="17"/>
      <c r="H116" s="17"/>
      <c r="I116" s="15" t="s">
        <v>18</v>
      </c>
      <c r="J116" s="16">
        <f>E23</f>
        <v>0</v>
      </c>
      <c r="K116" s="17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5" s="2" customFormat="1" ht="10.35" customHeight="1" x14ac:dyDescent="0.2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5" s="6" customFormat="1" ht="29.25" customHeight="1" x14ac:dyDescent="0.2">
      <c r="A118" s="68"/>
      <c r="B118" s="69"/>
      <c r="C118" s="70" t="s">
        <v>56</v>
      </c>
      <c r="D118" s="71" t="s">
        <v>41</v>
      </c>
      <c r="E118" s="71" t="s">
        <v>39</v>
      </c>
      <c r="F118" s="71" t="s">
        <v>40</v>
      </c>
      <c r="G118" s="71" t="s">
        <v>57</v>
      </c>
      <c r="H118" s="71" t="s">
        <v>58</v>
      </c>
      <c r="I118" s="71" t="s">
        <v>59</v>
      </c>
      <c r="J118" s="72" t="s">
        <v>50</v>
      </c>
      <c r="K118" s="73" t="s">
        <v>60</v>
      </c>
      <c r="L118" s="74"/>
      <c r="M118" s="33" t="s">
        <v>0</v>
      </c>
      <c r="N118" s="34" t="s">
        <v>24</v>
      </c>
      <c r="O118" s="34" t="s">
        <v>61</v>
      </c>
      <c r="P118" s="34" t="s">
        <v>62</v>
      </c>
      <c r="Q118" s="34" t="s">
        <v>63</v>
      </c>
      <c r="R118" s="34" t="s">
        <v>64</v>
      </c>
      <c r="S118" s="34" t="s">
        <v>65</v>
      </c>
      <c r="T118" s="35" t="s">
        <v>66</v>
      </c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</row>
    <row r="119" spans="1:65" s="2" customFormat="1" ht="22.9" customHeight="1" x14ac:dyDescent="0.25">
      <c r="A119" s="17"/>
      <c r="B119" s="18"/>
      <c r="C119" s="38" t="s">
        <v>67</v>
      </c>
      <c r="D119" s="17"/>
      <c r="E119" s="17"/>
      <c r="F119" s="17"/>
      <c r="G119" s="17"/>
      <c r="H119" s="17"/>
      <c r="I119" s="17"/>
      <c r="J119" s="75"/>
      <c r="K119" s="17"/>
      <c r="L119" s="18"/>
      <c r="M119" s="36"/>
      <c r="N119" s="31"/>
      <c r="O119" s="37"/>
      <c r="P119" s="76">
        <f>P120</f>
        <v>1626.0152200000002</v>
      </c>
      <c r="Q119" s="37"/>
      <c r="R119" s="76">
        <f>R120</f>
        <v>0</v>
      </c>
      <c r="S119" s="37"/>
      <c r="T119" s="77">
        <f>T120</f>
        <v>1258.5999999999999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T119" s="9" t="s">
        <v>42</v>
      </c>
      <c r="AU119" s="9" t="s">
        <v>52</v>
      </c>
      <c r="BK119" s="78">
        <f>BK120</f>
        <v>0</v>
      </c>
    </row>
    <row r="120" spans="1:65" s="7" customFormat="1" ht="25.9" customHeight="1" x14ac:dyDescent="0.2">
      <c r="B120" s="79"/>
      <c r="D120" s="80" t="s">
        <v>42</v>
      </c>
      <c r="E120" s="81" t="s">
        <v>79</v>
      </c>
      <c r="F120" s="81" t="s">
        <v>87</v>
      </c>
      <c r="J120" s="82"/>
      <c r="L120" s="79"/>
      <c r="M120" s="83"/>
      <c r="N120" s="84"/>
      <c r="O120" s="84"/>
      <c r="P120" s="85">
        <f>P121+P125+P128</f>
        <v>1626.0152200000002</v>
      </c>
      <c r="Q120" s="84"/>
      <c r="R120" s="85">
        <f>R121+R125+R128</f>
        <v>0</v>
      </c>
      <c r="S120" s="84"/>
      <c r="T120" s="86">
        <f>T121+T125+T128</f>
        <v>1258.5999999999999</v>
      </c>
      <c r="AR120" s="80" t="s">
        <v>44</v>
      </c>
      <c r="AT120" s="87" t="s">
        <v>42</v>
      </c>
      <c r="AU120" s="87" t="s">
        <v>43</v>
      </c>
      <c r="AY120" s="80" t="s">
        <v>68</v>
      </c>
      <c r="BK120" s="88">
        <f>BK121+BK125+BK128</f>
        <v>0</v>
      </c>
    </row>
    <row r="121" spans="1:65" s="7" customFormat="1" ht="22.9" customHeight="1" x14ac:dyDescent="0.2">
      <c r="B121" s="79"/>
      <c r="D121" s="80" t="s">
        <v>42</v>
      </c>
      <c r="E121" s="89" t="s">
        <v>44</v>
      </c>
      <c r="F121" s="89" t="s">
        <v>80</v>
      </c>
      <c r="J121" s="90">
        <f>BK121</f>
        <v>0</v>
      </c>
      <c r="L121" s="79"/>
      <c r="M121" s="83"/>
      <c r="N121" s="84"/>
      <c r="O121" s="84"/>
      <c r="P121" s="85">
        <f>SUM(P122:P124)</f>
        <v>788.80000000000007</v>
      </c>
      <c r="Q121" s="84"/>
      <c r="R121" s="85">
        <f>SUM(R122:R124)</f>
        <v>0</v>
      </c>
      <c r="S121" s="84"/>
      <c r="T121" s="86">
        <f>SUM(T122:T124)</f>
        <v>1258.5999999999999</v>
      </c>
      <c r="AR121" s="80" t="s">
        <v>44</v>
      </c>
      <c r="AT121" s="87" t="s">
        <v>42</v>
      </c>
      <c r="AU121" s="87" t="s">
        <v>44</v>
      </c>
      <c r="AY121" s="80" t="s">
        <v>68</v>
      </c>
      <c r="BK121" s="88">
        <f>SUM(BK122:BK124)</f>
        <v>0</v>
      </c>
    </row>
    <row r="122" spans="1:65" s="2" customFormat="1" ht="24.2" customHeight="1" x14ac:dyDescent="0.2">
      <c r="A122" s="17"/>
      <c r="B122" s="91"/>
      <c r="C122" s="92" t="s">
        <v>44</v>
      </c>
      <c r="D122" s="92" t="s">
        <v>69</v>
      </c>
      <c r="E122" s="93" t="s">
        <v>88</v>
      </c>
      <c r="F122" s="94" t="s">
        <v>89</v>
      </c>
      <c r="G122" s="95" t="s">
        <v>70</v>
      </c>
      <c r="H122" s="96">
        <v>5800</v>
      </c>
      <c r="I122" s="97"/>
      <c r="J122" s="97">
        <f>ROUND(I122*H122,2)</f>
        <v>0</v>
      </c>
      <c r="K122" s="98"/>
      <c r="L122" s="18"/>
      <c r="M122" s="99" t="s">
        <v>0</v>
      </c>
      <c r="N122" s="100" t="s">
        <v>25</v>
      </c>
      <c r="O122" s="101">
        <v>5.7000000000000002E-2</v>
      </c>
      <c r="P122" s="101">
        <f>O122*H122</f>
        <v>330.6</v>
      </c>
      <c r="Q122" s="101">
        <v>0</v>
      </c>
      <c r="R122" s="101">
        <f>Q122*H122</f>
        <v>0</v>
      </c>
      <c r="S122" s="101">
        <v>9.8000000000000004E-2</v>
      </c>
      <c r="T122" s="102">
        <f>S122*H122</f>
        <v>568.4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03" t="s">
        <v>71</v>
      </c>
      <c r="AT122" s="103" t="s">
        <v>69</v>
      </c>
      <c r="AU122" s="103" t="s">
        <v>45</v>
      </c>
      <c r="AY122" s="9" t="s">
        <v>68</v>
      </c>
      <c r="BE122" s="104">
        <f>IF(N122="základní",J122,0)</f>
        <v>0</v>
      </c>
      <c r="BF122" s="104">
        <f>IF(N122="snížená",J122,0)</f>
        <v>0</v>
      </c>
      <c r="BG122" s="104">
        <f>IF(N122="zákl. přenesená",J122,0)</f>
        <v>0</v>
      </c>
      <c r="BH122" s="104">
        <f>IF(N122="sníž. přenesená",J122,0)</f>
        <v>0</v>
      </c>
      <c r="BI122" s="104">
        <f>IF(N122="nulová",J122,0)</f>
        <v>0</v>
      </c>
      <c r="BJ122" s="9" t="s">
        <v>44</v>
      </c>
      <c r="BK122" s="104">
        <f>ROUND(I122*H122,2)</f>
        <v>0</v>
      </c>
      <c r="BL122" s="9" t="s">
        <v>71</v>
      </c>
      <c r="BM122" s="103" t="s">
        <v>90</v>
      </c>
    </row>
    <row r="123" spans="1:65" s="2" customFormat="1" ht="24.2" customHeight="1" x14ac:dyDescent="0.2">
      <c r="A123" s="17"/>
      <c r="B123" s="91"/>
      <c r="C123" s="92" t="s">
        <v>45</v>
      </c>
      <c r="D123" s="92" t="s">
        <v>69</v>
      </c>
      <c r="E123" s="93" t="s">
        <v>91</v>
      </c>
      <c r="F123" s="94" t="s">
        <v>92</v>
      </c>
      <c r="G123" s="95" t="s">
        <v>70</v>
      </c>
      <c r="H123" s="96">
        <v>5800</v>
      </c>
      <c r="I123" s="97"/>
      <c r="J123" s="97">
        <f>ROUND(I123*H123,2)</f>
        <v>0</v>
      </c>
      <c r="K123" s="98"/>
      <c r="L123" s="18"/>
      <c r="M123" s="99" t="s">
        <v>0</v>
      </c>
      <c r="N123" s="100" t="s">
        <v>25</v>
      </c>
      <c r="O123" s="101">
        <v>0.05</v>
      </c>
      <c r="P123" s="101">
        <f>O123*H123</f>
        <v>290</v>
      </c>
      <c r="Q123" s="101">
        <v>0</v>
      </c>
      <c r="R123" s="101">
        <f>Q123*H123</f>
        <v>0</v>
      </c>
      <c r="S123" s="101">
        <v>0.11899999999999999</v>
      </c>
      <c r="T123" s="102">
        <f>S123*H123</f>
        <v>690.19999999999993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03" t="s">
        <v>71</v>
      </c>
      <c r="AT123" s="103" t="s">
        <v>69</v>
      </c>
      <c r="AU123" s="103" t="s">
        <v>45</v>
      </c>
      <c r="AY123" s="9" t="s">
        <v>68</v>
      </c>
      <c r="BE123" s="104">
        <f>IF(N123="základní",J123,0)</f>
        <v>0</v>
      </c>
      <c r="BF123" s="104">
        <f>IF(N123="snížená",J123,0)</f>
        <v>0</v>
      </c>
      <c r="BG123" s="104">
        <f>IF(N123="zákl. přenesená",J123,0)</f>
        <v>0</v>
      </c>
      <c r="BH123" s="104">
        <f>IF(N123="sníž. přenesená",J123,0)</f>
        <v>0</v>
      </c>
      <c r="BI123" s="104">
        <f>IF(N123="nulová",J123,0)</f>
        <v>0</v>
      </c>
      <c r="BJ123" s="9" t="s">
        <v>44</v>
      </c>
      <c r="BK123" s="104">
        <f>ROUND(I123*H123,2)</f>
        <v>0</v>
      </c>
      <c r="BL123" s="9" t="s">
        <v>71</v>
      </c>
      <c r="BM123" s="103" t="s">
        <v>93</v>
      </c>
    </row>
    <row r="124" spans="1:65" s="2" customFormat="1" ht="24.2" customHeight="1" x14ac:dyDescent="0.2">
      <c r="A124" s="17"/>
      <c r="B124" s="91"/>
      <c r="C124" s="92" t="s">
        <v>72</v>
      </c>
      <c r="D124" s="92" t="s">
        <v>69</v>
      </c>
      <c r="E124" s="93" t="s">
        <v>82</v>
      </c>
      <c r="F124" s="94" t="s">
        <v>83</v>
      </c>
      <c r="G124" s="95" t="s">
        <v>70</v>
      </c>
      <c r="H124" s="96">
        <v>5800</v>
      </c>
      <c r="I124" s="97"/>
      <c r="J124" s="97">
        <f>ROUND(I124*H124,2)</f>
        <v>0</v>
      </c>
      <c r="K124" s="98"/>
      <c r="L124" s="18"/>
      <c r="M124" s="99" t="s">
        <v>0</v>
      </c>
      <c r="N124" s="100" t="s">
        <v>25</v>
      </c>
      <c r="O124" s="101">
        <v>2.9000000000000001E-2</v>
      </c>
      <c r="P124" s="101">
        <f>O124*H124</f>
        <v>168.20000000000002</v>
      </c>
      <c r="Q124" s="101">
        <v>0</v>
      </c>
      <c r="R124" s="101">
        <f>Q124*H124</f>
        <v>0</v>
      </c>
      <c r="S124" s="101">
        <v>0</v>
      </c>
      <c r="T124" s="102">
        <f>S124*H124</f>
        <v>0</v>
      </c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R124" s="103" t="s">
        <v>71</v>
      </c>
      <c r="AT124" s="103" t="s">
        <v>69</v>
      </c>
      <c r="AU124" s="103" t="s">
        <v>45</v>
      </c>
      <c r="AY124" s="9" t="s">
        <v>68</v>
      </c>
      <c r="BE124" s="104">
        <f>IF(N124="základní",J124,0)</f>
        <v>0</v>
      </c>
      <c r="BF124" s="104">
        <f>IF(N124="snížená",J124,0)</f>
        <v>0</v>
      </c>
      <c r="BG124" s="104">
        <f>IF(N124="zákl. přenesená",J124,0)</f>
        <v>0</v>
      </c>
      <c r="BH124" s="104">
        <f>IF(N124="sníž. přenesená",J124,0)</f>
        <v>0</v>
      </c>
      <c r="BI124" s="104">
        <f>IF(N124="nulová",J124,0)</f>
        <v>0</v>
      </c>
      <c r="BJ124" s="9" t="s">
        <v>44</v>
      </c>
      <c r="BK124" s="104">
        <f>ROUND(I124*H124,2)</f>
        <v>0</v>
      </c>
      <c r="BL124" s="9" t="s">
        <v>71</v>
      </c>
      <c r="BM124" s="103" t="s">
        <v>94</v>
      </c>
    </row>
    <row r="125" spans="1:65" s="7" customFormat="1" ht="22.9" customHeight="1" x14ac:dyDescent="0.2">
      <c r="B125" s="79"/>
      <c r="D125" s="80" t="s">
        <v>42</v>
      </c>
      <c r="E125" s="89" t="s">
        <v>75</v>
      </c>
      <c r="F125" s="89" t="s">
        <v>84</v>
      </c>
      <c r="J125" s="90">
        <f>BK125</f>
        <v>0</v>
      </c>
      <c r="L125" s="79"/>
      <c r="M125" s="83"/>
      <c r="N125" s="84"/>
      <c r="O125" s="84"/>
      <c r="P125" s="85">
        <f>SUM(P126:P127)</f>
        <v>551</v>
      </c>
      <c r="Q125" s="84"/>
      <c r="R125" s="85">
        <f>SUM(R126:R127)</f>
        <v>0</v>
      </c>
      <c r="S125" s="84"/>
      <c r="T125" s="86">
        <f>SUM(T126:T127)</f>
        <v>0</v>
      </c>
      <c r="AR125" s="80" t="s">
        <v>44</v>
      </c>
      <c r="AT125" s="87" t="s">
        <v>42</v>
      </c>
      <c r="AU125" s="87" t="s">
        <v>44</v>
      </c>
      <c r="AY125" s="80" t="s">
        <v>68</v>
      </c>
      <c r="BK125" s="88">
        <f>SUM(BK126:BK127)</f>
        <v>0</v>
      </c>
    </row>
    <row r="126" spans="1:65" s="2" customFormat="1" ht="24.2" customHeight="1" x14ac:dyDescent="0.2">
      <c r="A126" s="17"/>
      <c r="B126" s="91"/>
      <c r="C126" s="92" t="s">
        <v>71</v>
      </c>
      <c r="D126" s="92" t="s">
        <v>69</v>
      </c>
      <c r="E126" s="93" t="s">
        <v>95</v>
      </c>
      <c r="F126" s="94" t="s">
        <v>96</v>
      </c>
      <c r="G126" s="95" t="s">
        <v>70</v>
      </c>
      <c r="H126" s="96">
        <v>5800</v>
      </c>
      <c r="I126" s="97"/>
      <c r="J126" s="97">
        <f>ROUND(I126*H126,2)</f>
        <v>0</v>
      </c>
      <c r="K126" s="98"/>
      <c r="L126" s="18"/>
      <c r="M126" s="99" t="s">
        <v>0</v>
      </c>
      <c r="N126" s="100" t="s">
        <v>25</v>
      </c>
      <c r="O126" s="101">
        <v>2.4E-2</v>
      </c>
      <c r="P126" s="101">
        <f>O126*H126</f>
        <v>139.20000000000002</v>
      </c>
      <c r="Q126" s="101">
        <v>0</v>
      </c>
      <c r="R126" s="101">
        <f>Q126*H126</f>
        <v>0</v>
      </c>
      <c r="S126" s="101">
        <v>0</v>
      </c>
      <c r="T126" s="102">
        <f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03" t="s">
        <v>71</v>
      </c>
      <c r="AT126" s="103" t="s">
        <v>69</v>
      </c>
      <c r="AU126" s="103" t="s">
        <v>45</v>
      </c>
      <c r="AY126" s="9" t="s">
        <v>68</v>
      </c>
      <c r="BE126" s="104">
        <f>IF(N126="základní",J126,0)</f>
        <v>0</v>
      </c>
      <c r="BF126" s="104">
        <f>IF(N126="snížená",J126,0)</f>
        <v>0</v>
      </c>
      <c r="BG126" s="104">
        <f>IF(N126="zákl. přenesená",J126,0)</f>
        <v>0</v>
      </c>
      <c r="BH126" s="104">
        <f>IF(N126="sníž. přenesená",J126,0)</f>
        <v>0</v>
      </c>
      <c r="BI126" s="104">
        <f>IF(N126="nulová",J126,0)</f>
        <v>0</v>
      </c>
      <c r="BJ126" s="9" t="s">
        <v>44</v>
      </c>
      <c r="BK126" s="104">
        <f>ROUND(I126*H126,2)</f>
        <v>0</v>
      </c>
      <c r="BL126" s="9" t="s">
        <v>71</v>
      </c>
      <c r="BM126" s="103" t="s">
        <v>97</v>
      </c>
    </row>
    <row r="127" spans="1:65" s="2" customFormat="1" ht="33" customHeight="1" x14ac:dyDescent="0.2">
      <c r="A127" s="17"/>
      <c r="B127" s="91"/>
      <c r="C127" s="92" t="s">
        <v>75</v>
      </c>
      <c r="D127" s="92" t="s">
        <v>69</v>
      </c>
      <c r="E127" s="93" t="s">
        <v>98</v>
      </c>
      <c r="F127" s="94" t="s">
        <v>99</v>
      </c>
      <c r="G127" s="95" t="s">
        <v>70</v>
      </c>
      <c r="H127" s="96">
        <v>5800</v>
      </c>
      <c r="I127" s="97"/>
      <c r="J127" s="97">
        <f>ROUND(I127*H127,2)</f>
        <v>0</v>
      </c>
      <c r="K127" s="98"/>
      <c r="L127" s="18"/>
      <c r="M127" s="99" t="s">
        <v>0</v>
      </c>
      <c r="N127" s="100" t="s">
        <v>25</v>
      </c>
      <c r="O127" s="101">
        <v>7.0999999999999994E-2</v>
      </c>
      <c r="P127" s="101">
        <f>O127*H127</f>
        <v>411.79999999999995</v>
      </c>
      <c r="Q127" s="101">
        <v>0</v>
      </c>
      <c r="R127" s="101">
        <f>Q127*H127</f>
        <v>0</v>
      </c>
      <c r="S127" s="101">
        <v>0</v>
      </c>
      <c r="T127" s="102">
        <f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03" t="s">
        <v>71</v>
      </c>
      <c r="AT127" s="103" t="s">
        <v>69</v>
      </c>
      <c r="AU127" s="103" t="s">
        <v>45</v>
      </c>
      <c r="AY127" s="9" t="s">
        <v>68</v>
      </c>
      <c r="BE127" s="104">
        <f>IF(N127="základní",J127,0)</f>
        <v>0</v>
      </c>
      <c r="BF127" s="104">
        <f>IF(N127="snížená",J127,0)</f>
        <v>0</v>
      </c>
      <c r="BG127" s="104">
        <f>IF(N127="zákl. přenesená",J127,0)</f>
        <v>0</v>
      </c>
      <c r="BH127" s="104">
        <f>IF(N127="sníž. přenesená",J127,0)</f>
        <v>0</v>
      </c>
      <c r="BI127" s="104">
        <f>IF(N127="nulová",J127,0)</f>
        <v>0</v>
      </c>
      <c r="BJ127" s="9" t="s">
        <v>44</v>
      </c>
      <c r="BK127" s="104">
        <f>ROUND(I127*H127,2)</f>
        <v>0</v>
      </c>
      <c r="BL127" s="9" t="s">
        <v>71</v>
      </c>
      <c r="BM127" s="103" t="s">
        <v>100</v>
      </c>
    </row>
    <row r="128" spans="1:65" s="7" customFormat="1" ht="22.9" customHeight="1" x14ac:dyDescent="0.2">
      <c r="B128" s="79"/>
      <c r="D128" s="80" t="s">
        <v>42</v>
      </c>
      <c r="E128" s="89" t="s">
        <v>101</v>
      </c>
      <c r="F128" s="89" t="s">
        <v>102</v>
      </c>
      <c r="J128" s="90">
        <f>BK128</f>
        <v>0</v>
      </c>
      <c r="L128" s="79"/>
      <c r="M128" s="83"/>
      <c r="N128" s="84"/>
      <c r="O128" s="84"/>
      <c r="P128" s="85">
        <f>SUM(P129:P133)</f>
        <v>286.21521999999999</v>
      </c>
      <c r="Q128" s="84"/>
      <c r="R128" s="85">
        <f>SUM(R129:R133)</f>
        <v>0</v>
      </c>
      <c r="S128" s="84"/>
      <c r="T128" s="86">
        <f>SUM(T129:T133)</f>
        <v>0</v>
      </c>
      <c r="AR128" s="80" t="s">
        <v>44</v>
      </c>
      <c r="AT128" s="87" t="s">
        <v>42</v>
      </c>
      <c r="AU128" s="87" t="s">
        <v>44</v>
      </c>
      <c r="AY128" s="80" t="s">
        <v>68</v>
      </c>
      <c r="BK128" s="88">
        <f>SUM(BK129:BK133)</f>
        <v>0</v>
      </c>
    </row>
    <row r="129" spans="1:65" s="2" customFormat="1" ht="24.2" customHeight="1" x14ac:dyDescent="0.2">
      <c r="A129" s="17"/>
      <c r="B129" s="91"/>
      <c r="C129" s="92" t="s">
        <v>73</v>
      </c>
      <c r="D129" s="92" t="s">
        <v>69</v>
      </c>
      <c r="E129" s="93" t="s">
        <v>103</v>
      </c>
      <c r="F129" s="94" t="s">
        <v>104</v>
      </c>
      <c r="G129" s="95" t="s">
        <v>76</v>
      </c>
      <c r="H129" s="96">
        <v>1260.8599999999999</v>
      </c>
      <c r="I129" s="97"/>
      <c r="J129" s="97">
        <f>ROUND(I129*H129,2)</f>
        <v>0</v>
      </c>
      <c r="K129" s="98"/>
      <c r="L129" s="18"/>
      <c r="M129" s="99" t="s">
        <v>0</v>
      </c>
      <c r="N129" s="100" t="s">
        <v>25</v>
      </c>
      <c r="O129" s="101">
        <v>0</v>
      </c>
      <c r="P129" s="101">
        <f>O129*H129</f>
        <v>0</v>
      </c>
      <c r="Q129" s="101">
        <v>0</v>
      </c>
      <c r="R129" s="101">
        <f>Q129*H129</f>
        <v>0</v>
      </c>
      <c r="S129" s="101">
        <v>0</v>
      </c>
      <c r="T129" s="102">
        <f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03" t="s">
        <v>71</v>
      </c>
      <c r="AT129" s="103" t="s">
        <v>69</v>
      </c>
      <c r="AU129" s="103" t="s">
        <v>45</v>
      </c>
      <c r="AY129" s="9" t="s">
        <v>68</v>
      </c>
      <c r="BE129" s="104">
        <f>IF(N129="základní",J129,0)</f>
        <v>0</v>
      </c>
      <c r="BF129" s="104">
        <f>IF(N129="snížená",J129,0)</f>
        <v>0</v>
      </c>
      <c r="BG129" s="104">
        <f>IF(N129="zákl. přenesená",J129,0)</f>
        <v>0</v>
      </c>
      <c r="BH129" s="104">
        <f>IF(N129="sníž. přenesená",J129,0)</f>
        <v>0</v>
      </c>
      <c r="BI129" s="104">
        <f>IF(N129="nulová",J129,0)</f>
        <v>0</v>
      </c>
      <c r="BJ129" s="9" t="s">
        <v>44</v>
      </c>
      <c r="BK129" s="104">
        <f>ROUND(I129*H129,2)</f>
        <v>0</v>
      </c>
      <c r="BL129" s="9" t="s">
        <v>71</v>
      </c>
      <c r="BM129" s="103" t="s">
        <v>105</v>
      </c>
    </row>
    <row r="130" spans="1:65" s="2" customFormat="1" ht="21.75" customHeight="1" x14ac:dyDescent="0.2">
      <c r="A130" s="17"/>
      <c r="B130" s="91"/>
      <c r="C130" s="92" t="s">
        <v>77</v>
      </c>
      <c r="D130" s="92" t="s">
        <v>69</v>
      </c>
      <c r="E130" s="93" t="s">
        <v>106</v>
      </c>
      <c r="F130" s="94" t="s">
        <v>107</v>
      </c>
      <c r="G130" s="95" t="s">
        <v>76</v>
      </c>
      <c r="H130" s="96">
        <v>1260.8599999999999</v>
      </c>
      <c r="I130" s="97"/>
      <c r="J130" s="97">
        <f>ROUND(I130*H130,2)</f>
        <v>0</v>
      </c>
      <c r="K130" s="98"/>
      <c r="L130" s="18"/>
      <c r="M130" s="99" t="s">
        <v>0</v>
      </c>
      <c r="N130" s="100" t="s">
        <v>25</v>
      </c>
      <c r="O130" s="101">
        <v>0.03</v>
      </c>
      <c r="P130" s="101">
        <f>O130*H130</f>
        <v>37.825799999999994</v>
      </c>
      <c r="Q130" s="101">
        <v>0</v>
      </c>
      <c r="R130" s="101">
        <f>Q130*H130</f>
        <v>0</v>
      </c>
      <c r="S130" s="101">
        <v>0</v>
      </c>
      <c r="T130" s="102">
        <f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03" t="s">
        <v>71</v>
      </c>
      <c r="AT130" s="103" t="s">
        <v>69</v>
      </c>
      <c r="AU130" s="103" t="s">
        <v>45</v>
      </c>
      <c r="AY130" s="9" t="s">
        <v>68</v>
      </c>
      <c r="BE130" s="104">
        <f>IF(N130="základní",J130,0)</f>
        <v>0</v>
      </c>
      <c r="BF130" s="104">
        <f>IF(N130="snížená",J130,0)</f>
        <v>0</v>
      </c>
      <c r="BG130" s="104">
        <f>IF(N130="zákl. přenesená",J130,0)</f>
        <v>0</v>
      </c>
      <c r="BH130" s="104">
        <f>IF(N130="sníž. přenesená",J130,0)</f>
        <v>0</v>
      </c>
      <c r="BI130" s="104">
        <f>IF(N130="nulová",J130,0)</f>
        <v>0</v>
      </c>
      <c r="BJ130" s="9" t="s">
        <v>44</v>
      </c>
      <c r="BK130" s="104">
        <f>ROUND(I130*H130,2)</f>
        <v>0</v>
      </c>
      <c r="BL130" s="9" t="s">
        <v>71</v>
      </c>
      <c r="BM130" s="103" t="s">
        <v>108</v>
      </c>
    </row>
    <row r="131" spans="1:65" s="2" customFormat="1" ht="24.2" customHeight="1" x14ac:dyDescent="0.2">
      <c r="A131" s="17"/>
      <c r="B131" s="91"/>
      <c r="C131" s="92" t="s">
        <v>74</v>
      </c>
      <c r="D131" s="92" t="s">
        <v>69</v>
      </c>
      <c r="E131" s="93" t="s">
        <v>109</v>
      </c>
      <c r="F131" s="94" t="s">
        <v>110</v>
      </c>
      <c r="G131" s="95" t="s">
        <v>76</v>
      </c>
      <c r="H131" s="96">
        <v>23956.34</v>
      </c>
      <c r="I131" s="97"/>
      <c r="J131" s="97">
        <f>ROUND(I131*H131,2)</f>
        <v>0</v>
      </c>
      <c r="K131" s="98"/>
      <c r="L131" s="18"/>
      <c r="M131" s="99" t="s">
        <v>0</v>
      </c>
      <c r="N131" s="100" t="s">
        <v>25</v>
      </c>
      <c r="O131" s="101">
        <v>2E-3</v>
      </c>
      <c r="P131" s="101">
        <f>O131*H131</f>
        <v>47.912680000000002</v>
      </c>
      <c r="Q131" s="101">
        <v>0</v>
      </c>
      <c r="R131" s="101">
        <f>Q131*H131</f>
        <v>0</v>
      </c>
      <c r="S131" s="101">
        <v>0</v>
      </c>
      <c r="T131" s="102">
        <f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03" t="s">
        <v>71</v>
      </c>
      <c r="AT131" s="103" t="s">
        <v>69</v>
      </c>
      <c r="AU131" s="103" t="s">
        <v>45</v>
      </c>
      <c r="AY131" s="9" t="s">
        <v>68</v>
      </c>
      <c r="BE131" s="104">
        <f>IF(N131="základní",J131,0)</f>
        <v>0</v>
      </c>
      <c r="BF131" s="104">
        <f>IF(N131="snížená",J131,0)</f>
        <v>0</v>
      </c>
      <c r="BG131" s="104">
        <f>IF(N131="zákl. přenesená",J131,0)</f>
        <v>0</v>
      </c>
      <c r="BH131" s="104">
        <f>IF(N131="sníž. přenesená",J131,0)</f>
        <v>0</v>
      </c>
      <c r="BI131" s="104">
        <f>IF(N131="nulová",J131,0)</f>
        <v>0</v>
      </c>
      <c r="BJ131" s="9" t="s">
        <v>44</v>
      </c>
      <c r="BK131" s="104">
        <f>ROUND(I131*H131,2)</f>
        <v>0</v>
      </c>
      <c r="BL131" s="9" t="s">
        <v>71</v>
      </c>
      <c r="BM131" s="103" t="s">
        <v>111</v>
      </c>
    </row>
    <row r="132" spans="1:65" s="8" customFormat="1" x14ac:dyDescent="0.2">
      <c r="B132" s="105"/>
      <c r="D132" s="106" t="s">
        <v>81</v>
      </c>
      <c r="E132" s="107" t="s">
        <v>0</v>
      </c>
      <c r="F132" s="108" t="s">
        <v>115</v>
      </c>
      <c r="H132" s="109">
        <v>23956.34</v>
      </c>
      <c r="L132" s="105"/>
      <c r="M132" s="110"/>
      <c r="N132" s="111"/>
      <c r="O132" s="111"/>
      <c r="P132" s="111"/>
      <c r="Q132" s="111"/>
      <c r="R132" s="111"/>
      <c r="S132" s="111"/>
      <c r="T132" s="112"/>
      <c r="AT132" s="107" t="s">
        <v>81</v>
      </c>
      <c r="AU132" s="107" t="s">
        <v>45</v>
      </c>
      <c r="AV132" s="8" t="s">
        <v>45</v>
      </c>
      <c r="AW132" s="8" t="s">
        <v>17</v>
      </c>
      <c r="AX132" s="8" t="s">
        <v>44</v>
      </c>
      <c r="AY132" s="107" t="s">
        <v>68</v>
      </c>
    </row>
    <row r="133" spans="1:65" s="2" customFormat="1" ht="24.2" customHeight="1" x14ac:dyDescent="0.2">
      <c r="A133" s="17"/>
      <c r="B133" s="91"/>
      <c r="C133" s="92" t="s">
        <v>78</v>
      </c>
      <c r="D133" s="92" t="s">
        <v>69</v>
      </c>
      <c r="E133" s="93" t="s">
        <v>112</v>
      </c>
      <c r="F133" s="94" t="s">
        <v>113</v>
      </c>
      <c r="G133" s="95" t="s">
        <v>76</v>
      </c>
      <c r="H133" s="96">
        <v>1260.8599999999999</v>
      </c>
      <c r="I133" s="97"/>
      <c r="J133" s="97">
        <f>ROUND(I133*H133,2)</f>
        <v>0</v>
      </c>
      <c r="K133" s="98"/>
      <c r="L133" s="18"/>
      <c r="M133" s="113" t="s">
        <v>0</v>
      </c>
      <c r="N133" s="114" t="s">
        <v>25</v>
      </c>
      <c r="O133" s="115">
        <v>0.159</v>
      </c>
      <c r="P133" s="115">
        <f>O133*H133</f>
        <v>200.47673999999998</v>
      </c>
      <c r="Q133" s="115">
        <v>0</v>
      </c>
      <c r="R133" s="115">
        <f>Q133*H133</f>
        <v>0</v>
      </c>
      <c r="S133" s="115">
        <v>0</v>
      </c>
      <c r="T133" s="116">
        <f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03" t="s">
        <v>71</v>
      </c>
      <c r="AT133" s="103" t="s">
        <v>69</v>
      </c>
      <c r="AU133" s="103" t="s">
        <v>45</v>
      </c>
      <c r="AY133" s="9" t="s">
        <v>68</v>
      </c>
      <c r="BE133" s="104">
        <f>IF(N133="základní",J133,0)</f>
        <v>0</v>
      </c>
      <c r="BF133" s="104">
        <f>IF(N133="snížená",J133,0)</f>
        <v>0</v>
      </c>
      <c r="BG133" s="104">
        <f>IF(N133="zákl. přenesená",J133,0)</f>
        <v>0</v>
      </c>
      <c r="BH133" s="104">
        <f>IF(N133="sníž. přenesená",J133,0)</f>
        <v>0</v>
      </c>
      <c r="BI133" s="104">
        <f>IF(N133="nulová",J133,0)</f>
        <v>0</v>
      </c>
      <c r="BJ133" s="9" t="s">
        <v>44</v>
      </c>
      <c r="BK133" s="104">
        <f>ROUND(I133*H133,2)</f>
        <v>0</v>
      </c>
      <c r="BL133" s="9" t="s">
        <v>71</v>
      </c>
      <c r="BM133" s="103" t="s">
        <v>114</v>
      </c>
    </row>
    <row r="134" spans="1:65" s="2" customFormat="1" ht="6.95" customHeight="1" x14ac:dyDescent="0.2">
      <c r="A134" s="17"/>
      <c r="B134" s="26"/>
      <c r="C134" s="27"/>
      <c r="D134" s="27"/>
      <c r="E134" s="27"/>
      <c r="F134" s="27"/>
      <c r="G134" s="27"/>
      <c r="H134" s="27"/>
      <c r="I134" s="27"/>
      <c r="J134" s="27"/>
      <c r="K134" s="27"/>
      <c r="L134" s="18"/>
      <c r="M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</sheetData>
  <autoFilter ref="C118:K133"/>
  <mergeCells count="7">
    <mergeCell ref="E109:H109"/>
    <mergeCell ref="E111:H111"/>
    <mergeCell ref="E6:H6"/>
    <mergeCell ref="E8:H8"/>
    <mergeCell ref="E26:H26"/>
    <mergeCell ref="E84:H84"/>
    <mergeCell ref="E86:H8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2 - Obnova chodníku</vt:lpstr>
      <vt:lpstr>'2 - Obnova chodníku'!Názvy_tisku</vt:lpstr>
      <vt:lpstr>'2 - Obnova chodníku'!Oblast_tisku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DELL2-PC\Martin Dvořák</dc:creator>
  <cp:lastModifiedBy>polokovaz</cp:lastModifiedBy>
  <dcterms:created xsi:type="dcterms:W3CDTF">2022-06-23T08:45:12Z</dcterms:created>
  <dcterms:modified xsi:type="dcterms:W3CDTF">2022-09-01T08:57:54Z</dcterms:modified>
</cp:coreProperties>
</file>